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DANH MỤC BẢNG TÍNH - LÊ NGỌC TÙNG\25. HÚT KHÓI - GIAN PHÒNG NFPA 92+204\"/>
    </mc:Choice>
  </mc:AlternateContent>
  <xr:revisionPtr revIDLastSave="0" documentId="13_ncr:1_{2F9FADEF-469F-40C9-95C3-53B44C0840B9}" xr6:coauthVersionLast="47" xr6:coauthVersionMax="47" xr10:uidLastSave="{00000000-0000-0000-0000-000000000000}"/>
  <bookViews>
    <workbookView xWindow="-108" yWindow="-108" windowWidth="23256" windowHeight="12576" xr2:uid="{B4F525C3-7608-4BF7-AB76-A76E2F9E412D}"/>
  </bookViews>
  <sheets>
    <sheet name="Sheet1" sheetId="1" r:id="rId1"/>
  </sheets>
  <definedNames>
    <definedName name="_xlnm.Print_Area" localSheetId="0">Sheet1!$A$1:$K$37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1" l="1"/>
  <c r="J23" i="1" s="1"/>
  <c r="J21" i="1" l="1"/>
  <c r="J26" i="1" s="1"/>
  <c r="J27" i="1" s="1"/>
  <c r="J30" i="1" l="1"/>
  <c r="J33" i="1" s="1"/>
  <c r="J35" i="1" l="1"/>
  <c r="J3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Roland Georges El-Haddad</author>
  </authors>
  <commentList>
    <comment ref="B9" authorId="0" shapeId="0" xr:uid="{658ADB0E-9D75-4AA0-BEB4-052C345BC4B0}">
      <text>
        <r>
          <rPr>
            <b/>
            <i/>
            <sz val="10"/>
            <color indexed="81"/>
            <rFont val="Tahoma"/>
            <family val="2"/>
          </rPr>
          <t xml:space="preserve">The </t>
        </r>
        <r>
          <rPr>
            <b/>
            <i/>
            <sz val="10"/>
            <color indexed="10"/>
            <rFont val="Tahoma"/>
            <family val="2"/>
          </rPr>
          <t>convective portion</t>
        </r>
        <r>
          <rPr>
            <b/>
            <i/>
            <sz val="10"/>
            <color indexed="81"/>
            <rFont val="Tahoma"/>
            <family val="2"/>
          </rPr>
          <t xml:space="preserve"> of the heat release rate, Qc, can be estimated as 70 % of the total heat release rate.</t>
        </r>
        <r>
          <rPr>
            <sz val="10"/>
            <color indexed="81"/>
            <rFont val="Tahoma"/>
            <family val="2"/>
          </rPr>
          <t xml:space="preserve">
NFPA 92B - Guide for Smoke Management Systems in Malls, Atria, and Large Areas - 2000 Edition Appendix A Explanatory Material - A.3.4</t>
        </r>
      </text>
    </comment>
  </commentList>
</comments>
</file>

<file path=xl/sharedStrings.xml><?xml version="1.0" encoding="utf-8"?>
<sst xmlns="http://schemas.openxmlformats.org/spreadsheetml/2006/main" count="78" uniqueCount="46">
  <si>
    <t>=</t>
  </si>
  <si>
    <r>
      <t>Q</t>
    </r>
    <r>
      <rPr>
        <vertAlign val="subscript"/>
        <sz val="11"/>
        <rFont val="Times New Roman"/>
        <family val="1"/>
      </rPr>
      <t>c</t>
    </r>
  </si>
  <si>
    <t>z</t>
  </si>
  <si>
    <t>Cp</t>
  </si>
  <si>
    <t>:</t>
  </si>
  <si>
    <t>kW</t>
  </si>
  <si>
    <t>m</t>
  </si>
  <si>
    <t>ºC</t>
  </si>
  <si>
    <r>
      <t>C</t>
    </r>
    <r>
      <rPr>
        <vertAlign val="subscript"/>
        <sz val="11"/>
        <rFont val="Times New Roman"/>
        <family val="1"/>
      </rPr>
      <t>p</t>
    </r>
  </si>
  <si>
    <t>kJ/kgºC</t>
  </si>
  <si>
    <t>kg/s</t>
  </si>
  <si>
    <t>ºK</t>
  </si>
  <si>
    <t>p</t>
  </si>
  <si>
    <t>Pa</t>
  </si>
  <si>
    <t>R</t>
  </si>
  <si>
    <t>J/kgºK</t>
  </si>
  <si>
    <r>
      <t>ρ</t>
    </r>
    <r>
      <rPr>
        <vertAlign val="subscript"/>
        <sz val="11"/>
        <rFont val="Times New Roman"/>
        <family val="1"/>
      </rPr>
      <t>p</t>
    </r>
  </si>
  <si>
    <t>kg/m3</t>
  </si>
  <si>
    <t>m3/s</t>
  </si>
  <si>
    <t>m3/h</t>
  </si>
  <si>
    <t>Khối lượng khói sinh ra trong gian phòng</t>
  </si>
  <si>
    <t>NFPA 92 - Phương trình  (5.5.1.1e) - tính cho m</t>
  </si>
  <si>
    <t>Khối lượng dòng khói, kg/s</t>
  </si>
  <si>
    <r>
      <t>Phần đối lưu của nhiệt phát sinh</t>
    </r>
    <r>
      <rPr>
        <sz val="11"/>
        <rFont val="Times New Roman"/>
        <family val="1"/>
      </rPr>
      <t>, kW</t>
    </r>
  </si>
  <si>
    <t>Khoảng cách từ gốc ngọn lửa đến bề mặt lớp khói , (m)</t>
  </si>
  <si>
    <t>Nhiệt dung riêng của khối khí, (kJ/kgºC)</t>
  </si>
  <si>
    <t>Khối lượng sản sinh khói</t>
  </si>
  <si>
    <t>Q</t>
  </si>
  <si>
    <t>Lượng nhiệt sinh ra từ đám cháy</t>
  </si>
  <si>
    <r>
      <t>Phần đối lưu của nhiệt phát sinh Q</t>
    </r>
    <r>
      <rPr>
        <vertAlign val="subscript"/>
        <sz val="11"/>
        <rFont val="Times New Roman"/>
        <family val="1"/>
      </rPr>
      <t>c</t>
    </r>
    <r>
      <rPr>
        <sz val="11"/>
        <rFont val="Times New Roman"/>
        <family val="1"/>
      </rPr>
      <t xml:space="preserve"> = 70% x Q</t>
    </r>
  </si>
  <si>
    <t>Khoảng cách từ gốc ngọn lửa đến bề mặt lớp khói</t>
  </si>
  <si>
    <t>Nhiệt dung riêng của khối khí</t>
  </si>
  <si>
    <t>Nhiệt độ môi trường</t>
  </si>
  <si>
    <t>Chiều cao ngọn lửa</t>
  </si>
  <si>
    <r>
      <t>z</t>
    </r>
    <r>
      <rPr>
        <vertAlign val="subscript"/>
        <sz val="11"/>
        <rFont val="Times New Roman"/>
        <family val="1"/>
      </rPr>
      <t>l</t>
    </r>
  </si>
  <si>
    <t>NFPA 92 - Phương trình (5.5.1.1d)</t>
  </si>
  <si>
    <t>Nhiệt độ trung bình của khói</t>
  </si>
  <si>
    <r>
      <t>T</t>
    </r>
    <r>
      <rPr>
        <vertAlign val="subscript"/>
        <sz val="11"/>
        <rFont val="Times New Roman"/>
        <family val="1"/>
      </rPr>
      <t>s</t>
    </r>
  </si>
  <si>
    <r>
      <t>T</t>
    </r>
    <r>
      <rPr>
        <vertAlign val="subscript"/>
        <sz val="11"/>
        <rFont val="Times New Roman"/>
        <family val="1"/>
      </rPr>
      <t>o</t>
    </r>
  </si>
  <si>
    <t>NFPA 92 - Phương trình  (5.5.5)</t>
  </si>
  <si>
    <t>Áp suất tuyệt đối</t>
  </si>
  <si>
    <t>Hằng số của khí</t>
  </si>
  <si>
    <t>Tỷ trọng hỗn hợp khí-khói</t>
  </si>
  <si>
    <t>Lưu lượng khói tính toán</t>
  </si>
  <si>
    <t>NFPA 92 - Phương trình  (5.8b)</t>
  </si>
  <si>
    <t>Tính cho vật liệu dễ cháy, nhiệt lượng 500 KW/m2, diện tích đám cháy tính toán 9,29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</si>
</sst>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00"/>
  </numFmts>
  <fonts count="16" x14ac:knownFonts="1">
    <font>
      <sz val="12"/>
      <color theme="1"/>
      <name val="Times New Roman"/>
      <family val="2"/>
      <charset val="163"/>
    </font>
    <font>
      <sz val="12"/>
      <color theme="1"/>
      <name val="Times New Roman"/>
      <family val="2"/>
      <charset val="163"/>
    </font>
    <font>
      <sz val="11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vertAlign val="subscript"/>
      <sz val="11"/>
      <name val="Times New Roman"/>
      <family val="1"/>
    </font>
    <font>
      <u/>
      <sz val="11"/>
      <color indexed="10"/>
      <name val="Times New Roman"/>
      <family val="1"/>
    </font>
    <font>
      <sz val="9"/>
      <color indexed="10"/>
      <name val="Times New Roman"/>
      <family val="1"/>
    </font>
    <font>
      <u/>
      <sz val="9"/>
      <color indexed="10"/>
      <name val="Times New Roman"/>
      <family val="1"/>
    </font>
    <font>
      <b/>
      <i/>
      <sz val="10"/>
      <color indexed="81"/>
      <name val="Tahoma"/>
      <family val="2"/>
    </font>
    <font>
      <b/>
      <i/>
      <sz val="10"/>
      <color indexed="10"/>
      <name val="Tahoma"/>
      <family val="2"/>
    </font>
    <font>
      <sz val="10"/>
      <color indexed="81"/>
      <name val="Tahoma"/>
      <family val="2"/>
    </font>
    <font>
      <b/>
      <sz val="11"/>
      <name val="Times New Roman"/>
      <family val="1"/>
    </font>
    <font>
      <b/>
      <sz val="13"/>
      <name val="Times New Roman"/>
      <family val="1"/>
    </font>
    <font>
      <i/>
      <sz val="11"/>
      <name val="Times New Roman"/>
      <family val="1"/>
    </font>
    <font>
      <i/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55"/>
      </right>
      <top style="thin">
        <color indexed="9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9"/>
      </left>
      <right/>
      <top/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9"/>
      </left>
      <right/>
      <top style="thin">
        <color indexed="9"/>
      </top>
      <bottom style="thin">
        <color indexed="23"/>
      </bottom>
      <diagonal/>
    </border>
    <border>
      <left/>
      <right style="thin">
        <color indexed="23"/>
      </right>
      <top style="thin">
        <color indexed="9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9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64">
    <xf numFmtId="0" fontId="0" fillId="0" borderId="0" xfId="0"/>
    <xf numFmtId="0" fontId="2" fillId="0" borderId="0" xfId="2" applyAlignment="1">
      <alignment vertical="center"/>
    </xf>
    <xf numFmtId="0" fontId="2" fillId="0" borderId="5" xfId="2" applyBorder="1" applyAlignment="1">
      <alignment vertical="center"/>
    </xf>
    <xf numFmtId="0" fontId="2" fillId="0" borderId="6" xfId="2" applyBorder="1" applyAlignment="1">
      <alignment vertical="center"/>
    </xf>
    <xf numFmtId="0" fontId="2" fillId="0" borderId="7" xfId="2" applyBorder="1" applyAlignment="1">
      <alignment vertical="center"/>
    </xf>
    <xf numFmtId="0" fontId="2" fillId="0" borderId="8" xfId="2" applyBorder="1" applyAlignment="1">
      <alignment vertical="center"/>
    </xf>
    <xf numFmtId="0" fontId="2" fillId="0" borderId="2" xfId="2" applyBorder="1" applyAlignment="1">
      <alignment vertical="center"/>
    </xf>
    <xf numFmtId="0" fontId="0" fillId="2" borderId="9" xfId="0" applyFill="1" applyBorder="1" applyAlignment="1">
      <alignment horizontal="center" vertical="center" textRotation="255"/>
    </xf>
    <xf numFmtId="0" fontId="2" fillId="2" borderId="10" xfId="0" applyFont="1" applyFill="1" applyBorder="1"/>
    <xf numFmtId="0" fontId="3" fillId="2" borderId="10" xfId="0" applyFont="1" applyFill="1" applyBorder="1" applyAlignment="1" applyProtection="1">
      <alignment horizontal="left" vertical="center"/>
      <protection locked="0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2" fillId="0" borderId="12" xfId="2" applyBorder="1" applyAlignment="1">
      <alignment vertical="center"/>
    </xf>
    <xf numFmtId="0" fontId="2" fillId="2" borderId="13" xfId="0" applyFont="1" applyFill="1" applyBorder="1"/>
    <xf numFmtId="0" fontId="2" fillId="2" borderId="14" xfId="0" applyFont="1" applyFill="1" applyBorder="1"/>
    <xf numFmtId="0" fontId="3" fillId="2" borderId="14" xfId="0" applyFont="1" applyFill="1" applyBorder="1" applyAlignment="1" applyProtection="1">
      <alignment horizontal="left" vertical="center"/>
      <protection locked="0"/>
    </xf>
    <xf numFmtId="0" fontId="3" fillId="2" borderId="15" xfId="0" applyFont="1" applyFill="1" applyBorder="1" applyAlignment="1" applyProtection="1">
      <alignment horizontal="left" vertical="center"/>
      <protection locked="0"/>
    </xf>
    <xf numFmtId="0" fontId="2" fillId="0" borderId="3" xfId="2" quotePrefix="1" applyBorder="1" applyAlignment="1">
      <alignment horizontal="center" vertical="center"/>
    </xf>
    <xf numFmtId="0" fontId="2" fillId="0" borderId="3" xfId="2" applyBorder="1" applyAlignment="1">
      <alignment horizontal="center" vertical="center"/>
    </xf>
    <xf numFmtId="0" fontId="2" fillId="2" borderId="16" xfId="2" applyFill="1" applyBorder="1" applyAlignment="1">
      <alignment horizontal="center" vertical="center"/>
    </xf>
    <xf numFmtId="0" fontId="2" fillId="2" borderId="17" xfId="2" applyFill="1" applyBorder="1" applyAlignment="1">
      <alignment horizontal="center" vertical="center"/>
    </xf>
    <xf numFmtId="0" fontId="2" fillId="0" borderId="18" xfId="2" applyBorder="1" applyAlignment="1">
      <alignment horizontal="center" vertical="center"/>
    </xf>
    <xf numFmtId="0" fontId="2" fillId="0" borderId="19" xfId="2" quotePrefix="1" applyBorder="1" applyAlignment="1">
      <alignment horizontal="center" vertical="center"/>
    </xf>
    <xf numFmtId="0" fontId="2" fillId="0" borderId="19" xfId="2" applyBorder="1" applyAlignment="1">
      <alignment horizontal="right" vertical="center"/>
    </xf>
    <xf numFmtId="0" fontId="2" fillId="0" borderId="19" xfId="2" applyBorder="1" applyAlignment="1">
      <alignment horizontal="center" vertical="center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3" xfId="2" applyBorder="1" applyAlignment="1">
      <alignment horizontal="center" vertical="top"/>
    </xf>
    <xf numFmtId="0" fontId="2" fillId="0" borderId="4" xfId="2" applyBorder="1" applyAlignment="1">
      <alignment vertical="center"/>
    </xf>
    <xf numFmtId="0" fontId="2" fillId="0" borderId="21" xfId="2" applyBorder="1" applyAlignment="1">
      <alignment vertical="center"/>
    </xf>
    <xf numFmtId="0" fontId="14" fillId="0" borderId="2" xfId="2" applyFont="1" applyBorder="1" applyAlignment="1">
      <alignment vertical="center"/>
    </xf>
    <xf numFmtId="0" fontId="14" fillId="0" borderId="0" xfId="2" applyFont="1" applyAlignment="1">
      <alignment vertical="center"/>
    </xf>
    <xf numFmtId="0" fontId="14" fillId="0" borderId="12" xfId="2" applyFont="1" applyBorder="1" applyAlignment="1">
      <alignment vertical="center"/>
    </xf>
    <xf numFmtId="0" fontId="2" fillId="0" borderId="0" xfId="2" applyBorder="1" applyAlignment="1">
      <alignment horizontal="center" vertical="center"/>
    </xf>
    <xf numFmtId="0" fontId="2" fillId="0" borderId="12" xfId="2" applyBorder="1"/>
    <xf numFmtId="0" fontId="2" fillId="0" borderId="12" xfId="2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/>
    <xf numFmtId="0" fontId="3" fillId="0" borderId="0" xfId="0" applyFont="1" applyBorder="1" applyAlignment="1" applyProtection="1">
      <alignment horizontal="left" vertical="center"/>
      <protection locked="0"/>
    </xf>
    <xf numFmtId="0" fontId="2" fillId="0" borderId="0" xfId="2" applyBorder="1" applyAlignment="1" applyProtection="1">
      <alignment horizontal="left" vertical="center"/>
      <protection locked="0"/>
    </xf>
    <xf numFmtId="0" fontId="2" fillId="0" borderId="0" xfId="2" applyBorder="1" applyAlignment="1">
      <alignment vertical="center"/>
    </xf>
    <xf numFmtId="164" fontId="2" fillId="0" borderId="0" xfId="2" applyNumberFormat="1" applyBorder="1" applyAlignment="1">
      <alignment horizontal="center" vertical="center"/>
    </xf>
    <xf numFmtId="0" fontId="2" fillId="0" borderId="0" xfId="2" applyBorder="1" applyAlignment="1" applyProtection="1">
      <alignment horizontal="center" vertical="center"/>
      <protection locked="0"/>
    </xf>
    <xf numFmtId="0" fontId="2" fillId="0" borderId="0" xfId="2" applyBorder="1" applyAlignment="1">
      <alignment horizontal="right" vertical="center"/>
    </xf>
    <xf numFmtId="0" fontId="6" fillId="0" borderId="0" xfId="2" applyFont="1" applyBorder="1" applyAlignment="1">
      <alignment vertical="center"/>
    </xf>
    <xf numFmtId="0" fontId="2" fillId="0" borderId="0" xfId="2" quotePrefix="1" applyBorder="1" applyAlignment="1">
      <alignment horizontal="center" vertical="center"/>
    </xf>
    <xf numFmtId="0" fontId="2" fillId="0" borderId="0" xfId="2" applyBorder="1" applyAlignment="1">
      <alignment horizontal="left" vertical="center"/>
    </xf>
    <xf numFmtId="3" fontId="2" fillId="0" borderId="0" xfId="2" applyNumberFormat="1" applyBorder="1" applyAlignment="1" applyProtection="1">
      <alignment horizontal="center" vertical="center"/>
      <protection locked="0"/>
    </xf>
    <xf numFmtId="0" fontId="14" fillId="0" borderId="0" xfId="2" applyFont="1" applyBorder="1" applyAlignment="1">
      <alignment horizontal="center" vertical="center"/>
    </xf>
    <xf numFmtId="3" fontId="14" fillId="0" borderId="0" xfId="2" applyNumberFormat="1" applyFont="1" applyBorder="1" applyAlignment="1" applyProtection="1">
      <alignment horizontal="center" vertical="center"/>
      <protection locked="0"/>
    </xf>
    <xf numFmtId="3" fontId="2" fillId="0" borderId="0" xfId="2" applyNumberFormat="1" applyBorder="1" applyAlignment="1">
      <alignment horizontal="center" vertical="center"/>
    </xf>
    <xf numFmtId="0" fontId="2" fillId="0" borderId="26" xfId="2" applyBorder="1" applyAlignment="1">
      <alignment vertical="center"/>
    </xf>
    <xf numFmtId="0" fontId="2" fillId="0" borderId="27" xfId="2" applyBorder="1" applyAlignment="1">
      <alignment vertical="center"/>
    </xf>
    <xf numFmtId="0" fontId="2" fillId="0" borderId="28" xfId="2" applyBorder="1" applyAlignment="1">
      <alignment vertical="center"/>
    </xf>
    <xf numFmtId="0" fontId="2" fillId="0" borderId="0" xfId="2" applyBorder="1" applyAlignment="1">
      <alignment horizontal="center"/>
    </xf>
    <xf numFmtId="0" fontId="7" fillId="0" borderId="0" xfId="2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15" fillId="0" borderId="0" xfId="2" applyFont="1" applyBorder="1" applyAlignment="1">
      <alignment horizontal="left" vertical="center"/>
    </xf>
    <xf numFmtId="0" fontId="12" fillId="0" borderId="1" xfId="2" applyFont="1" applyBorder="1" applyAlignment="1">
      <alignment horizontal="center" vertical="center"/>
    </xf>
    <xf numFmtId="0" fontId="12" fillId="0" borderId="25" xfId="2" applyFont="1" applyBorder="1" applyAlignment="1">
      <alignment horizontal="center" vertical="center"/>
    </xf>
    <xf numFmtId="0" fontId="2" fillId="0" borderId="0" xfId="2" applyBorder="1" applyAlignment="1">
      <alignment horizontal="left" vertical="center" wrapText="1"/>
    </xf>
    <xf numFmtId="0" fontId="2" fillId="0" borderId="20" xfId="2" applyBorder="1" applyAlignment="1">
      <alignment horizontal="left" vertical="center" wrapText="1"/>
    </xf>
    <xf numFmtId="0" fontId="13" fillId="0" borderId="22" xfId="2" applyFont="1" applyBorder="1" applyAlignment="1" applyProtection="1">
      <alignment horizontal="center" vertical="center" wrapText="1"/>
      <protection locked="0"/>
    </xf>
    <xf numFmtId="0" fontId="13" fillId="0" borderId="23" xfId="2" applyFont="1" applyBorder="1" applyAlignment="1" applyProtection="1">
      <alignment horizontal="center" vertical="center" wrapText="1"/>
      <protection locked="0"/>
    </xf>
    <xf numFmtId="0" fontId="13" fillId="0" borderId="24" xfId="2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vertical="center" wrapText="1"/>
    </xf>
  </cellXfs>
  <cellStyles count="3">
    <cellStyle name="Comma" xfId="1" builtinId="3"/>
    <cellStyle name="Normal" xfId="0" builtinId="0"/>
    <cellStyle name="Normal_Darsheet" xfId="2" xr:uid="{09CCBF55-4A5E-4C0B-8C41-8837D5832C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59055</xdr:colOff>
      <xdr:row>4</xdr:row>
      <xdr:rowOff>11430</xdr:rowOff>
    </xdr:from>
    <xdr:to>
      <xdr:col>10</xdr:col>
      <xdr:colOff>429647</xdr:colOff>
      <xdr:row>10</xdr:row>
      <xdr:rowOff>68580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2895" y="819150"/>
          <a:ext cx="1902212" cy="1443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114300</xdr:colOff>
      <xdr:row>22</xdr:row>
      <xdr:rowOff>76200</xdr:rowOff>
    </xdr:from>
    <xdr:to>
      <xdr:col>6</xdr:col>
      <xdr:colOff>110344</xdr:colOff>
      <xdr:row>22</xdr:row>
      <xdr:rowOff>375513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Object 15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 txBox="1"/>
          </xdr:nvSpPr>
          <xdr:spPr>
            <a:xfrm>
              <a:off x="2362200" y="4556760"/>
              <a:ext cx="1291444" cy="299313"/>
            </a:xfrm>
            <a:prstGeom prst="rect">
              <a:avLst/>
            </a:prstGeom>
          </xdr:spPr>
          <xdr:txBody>
            <a:bodyPr vertOverflow="clip" horzOverflow="clip" wrap="none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lang="en-US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𝑧</m:t>
                        </m:r>
                      </m:e>
                      <m:sub>
                        <m:r>
                          <a:rPr lang="en-US" b="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𝑙</m:t>
                        </m:r>
                      </m:sub>
                    </m:sSub>
                    <m:r>
                      <a:rPr lang="en-US" i="1">
                        <a:solidFill>
                          <a:srgbClr val="000000"/>
                        </a:solidFill>
                        <a:latin typeface="Cambria Math" panose="02040503050406030204" pitchFamily="18" charset="0"/>
                      </a:rPr>
                      <m:t>=0.166×</m:t>
                    </m:r>
                    <m:sSubSup>
                      <m:sSubSupPr>
                        <m:ctrlPr>
                          <a:rPr lang="en-US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en-US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𝑄</m:t>
                        </m:r>
                      </m:e>
                      <m:sub>
                        <m:r>
                          <a:rPr lang="en-US" b="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𝑐</m:t>
                        </m:r>
                      </m:sub>
                      <m:sup>
                        <m:f>
                          <m:fPr>
                            <m:type m:val="lin"/>
                            <m:ctrlPr>
                              <a:rPr lang="en-US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n-US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2</m:t>
                            </m:r>
                          </m:num>
                          <m:den>
                            <m:r>
                              <a:rPr lang="en-US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5</m:t>
                            </m:r>
                          </m:den>
                        </m:f>
                      </m:sup>
                    </m:sSubSup>
                  </m:oMath>
                </m:oMathPara>
              </a14:m>
              <a:endParaRPr lang="en-US"/>
            </a:p>
          </xdr:txBody>
        </xdr:sp>
      </mc:Choice>
      <mc:Fallback xmlns="">
        <xdr:sp macro="" textlink="">
          <xdr:nvSpPr>
            <xdr:cNvPr id="2" name="Object 15">
              <a:extLst>
                <a:ext uri="{63B3BB69-23CF-44E3-9099-C40C66FF867C}">
                  <a14:compatExt xmlns:a14="http://schemas.microsoft.com/office/drawing/2010/main"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 txBox="1"/>
          </xdr:nvSpPr>
          <xdr:spPr>
            <a:xfrm>
              <a:off x="2362200" y="4556760"/>
              <a:ext cx="1291444" cy="299313"/>
            </a:xfrm>
            <a:prstGeom prst="rect">
              <a:avLst/>
            </a:prstGeom>
          </xdr:spPr>
          <xdr:txBody>
            <a:bodyPr vertOverflow="clip" horzOverflow="clip" wrap="none">
              <a:spAutoFit/>
            </a:bodyPr>
            <a:lstStyle/>
            <a:p>
              <a:pPr/>
              <a:r>
                <a:rPr lang="en-US" i="0">
                  <a:solidFill>
                    <a:srgbClr val="000000"/>
                  </a:solidFill>
                  <a:latin typeface="Cambria Math" panose="02040503050406030204" pitchFamily="18" charset="0"/>
                </a:rPr>
                <a:t>𝑧_</a:t>
              </a:r>
              <a:r>
                <a:rPr lang="en-US" b="0" i="0">
                  <a:solidFill>
                    <a:srgbClr val="000000"/>
                  </a:solidFill>
                  <a:latin typeface="Cambria Math" panose="02040503050406030204" pitchFamily="18" charset="0"/>
                </a:rPr>
                <a:t>𝑙</a:t>
              </a:r>
              <a:r>
                <a:rPr lang="en-US" i="0">
                  <a:solidFill>
                    <a:srgbClr val="000000"/>
                  </a:solidFill>
                  <a:latin typeface="Cambria Math" panose="02040503050406030204" pitchFamily="18" charset="0"/>
                </a:rPr>
                <a:t>=0.166×𝑄_</a:t>
              </a:r>
              <a:r>
                <a:rPr lang="en-US" b="0" i="0">
                  <a:solidFill>
                    <a:srgbClr val="000000"/>
                  </a:solidFill>
                  <a:latin typeface="Cambria Math" panose="02040503050406030204" pitchFamily="18" charset="0"/>
                </a:rPr>
                <a:t>𝑐^(</a:t>
              </a:r>
              <a:r>
                <a:rPr lang="en-US" i="0">
                  <a:solidFill>
                    <a:srgbClr val="000000"/>
                  </a:solidFill>
                  <a:latin typeface="Cambria Math" panose="02040503050406030204" pitchFamily="18" charset="0"/>
                </a:rPr>
                <a:t>2∕5)</a:t>
              </a:r>
              <a:endParaRPr lang="en-US"/>
            </a:p>
          </xdr:txBody>
        </xdr:sp>
      </mc:Fallback>
    </mc:AlternateContent>
    <xdr:clientData/>
  </xdr:twoCellAnchor>
  <xdr:twoCellAnchor editAs="oneCell">
    <xdr:from>
      <xdr:col>1</xdr:col>
      <xdr:colOff>228600</xdr:colOff>
      <xdr:row>6</xdr:row>
      <xdr:rowOff>106680</xdr:rowOff>
    </xdr:from>
    <xdr:to>
      <xdr:col>1</xdr:col>
      <xdr:colOff>560294</xdr:colOff>
      <xdr:row>8</xdr:row>
      <xdr:rowOff>24608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Object 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 txBox="1"/>
          </xdr:nvSpPr>
          <xdr:spPr>
            <a:xfrm>
              <a:off x="807720" y="1295400"/>
              <a:ext cx="331694" cy="298928"/>
            </a:xfrm>
            <a:prstGeom prst="rect">
              <a:avLst/>
            </a:prstGeom>
          </xdr:spPr>
          <xdr:txBody>
            <a:bodyPr vertOverflow="clip" horzOverflow="clip" wrap="none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limUpp>
                      <m:limUppPr>
                        <m:ctrlPr>
                          <a:rPr lang="en-US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limUppPr>
                      <m:e>
                        <m:r>
                          <a:rPr lang="en-US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𝑚</m:t>
                        </m:r>
                      </m:e>
                      <m:lim>
                        <m:r>
                          <a:rPr lang="en-US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•</m:t>
                        </m:r>
                      </m:lim>
                    </m:limUpp>
                  </m:oMath>
                </m:oMathPara>
              </a14:m>
              <a:endParaRPr lang="en-US"/>
            </a:p>
          </xdr:txBody>
        </xdr:sp>
      </mc:Choice>
      <mc:Fallback xmlns="">
        <xdr:sp macro="" textlink="">
          <xdr:nvSpPr>
            <xdr:cNvPr id="3" name="Object 1">
              <a:extLst>
                <a:ext uri="{63B3BB69-23CF-44E3-9099-C40C66FF867C}">
                  <a14:compatExt xmlns:a14="http://schemas.microsoft.com/office/drawing/2010/main"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 txBox="1"/>
          </xdr:nvSpPr>
          <xdr:spPr>
            <a:xfrm>
              <a:off x="807720" y="1295400"/>
              <a:ext cx="331694" cy="298928"/>
            </a:xfrm>
            <a:prstGeom prst="rect">
              <a:avLst/>
            </a:prstGeom>
          </xdr:spPr>
          <xdr:txBody>
            <a:bodyPr vertOverflow="clip" horzOverflow="clip" wrap="none">
              <a:spAutoFit/>
            </a:bodyPr>
            <a:lstStyle/>
            <a:p>
              <a:pPr/>
              <a:r>
                <a:rPr lang="en-US" i="0">
                  <a:solidFill>
                    <a:srgbClr val="000000"/>
                  </a:solidFill>
                  <a:latin typeface="Cambria Math" panose="02040503050406030204" pitchFamily="18" charset="0"/>
                </a:rPr>
                <a:t>𝑚┴•</a:t>
              </a:r>
              <a:endParaRPr lang="en-US"/>
            </a:p>
          </xdr:txBody>
        </xdr:sp>
      </mc:Fallback>
    </mc:AlternateContent>
    <xdr:clientData/>
  </xdr:twoCellAnchor>
  <xdr:twoCellAnchor editAs="oneCell">
    <xdr:from>
      <xdr:col>1</xdr:col>
      <xdr:colOff>251459</xdr:colOff>
      <xdr:row>2</xdr:row>
      <xdr:rowOff>0</xdr:rowOff>
    </xdr:from>
    <xdr:to>
      <xdr:col>5</xdr:col>
      <xdr:colOff>1279</xdr:colOff>
      <xdr:row>3</xdr:row>
      <xdr:rowOff>108493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Object 3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 txBox="1"/>
          </xdr:nvSpPr>
          <xdr:spPr>
            <a:xfrm>
              <a:off x="830579" y="426720"/>
              <a:ext cx="2134880" cy="298993"/>
            </a:xfrm>
            <a:prstGeom prst="rect">
              <a:avLst/>
            </a:prstGeom>
          </xdr:spPr>
          <xdr:txBody>
            <a:bodyPr vertOverflow="clip" horzOverflow="clip" wrap="none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limUpp>
                      <m:limUppPr>
                        <m:ctrlPr>
                          <a:rPr lang="en-US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limUppPr>
                      <m:e>
                        <m:r>
                          <a:rPr lang="en-US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𝑚</m:t>
                        </m:r>
                      </m:e>
                      <m:lim>
                        <m:r>
                          <a:rPr lang="en-US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•</m:t>
                        </m:r>
                      </m:lim>
                    </m:limUpp>
                    <m:r>
                      <a:rPr lang="en-US" i="1">
                        <a:solidFill>
                          <a:srgbClr val="000000"/>
                        </a:solidFill>
                        <a:latin typeface="Cambria Math" panose="02040503050406030204" pitchFamily="18" charset="0"/>
                      </a:rPr>
                      <m:t>=0.071</m:t>
                    </m:r>
                    <m:sSubSup>
                      <m:sSubSupPr>
                        <m:ctrlPr>
                          <a:rPr lang="en-US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en-US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𝑄</m:t>
                        </m:r>
                      </m:e>
                      <m:sub>
                        <m:r>
                          <a:rPr lang="en-US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𝑐</m:t>
                        </m:r>
                      </m:sub>
                      <m:sup>
                        <m:f>
                          <m:fPr>
                            <m:type m:val="lin"/>
                            <m:ctrlPr>
                              <a:rPr lang="en-US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n-US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1</m:t>
                            </m:r>
                          </m:num>
                          <m:den>
                            <m:r>
                              <a:rPr lang="en-US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3</m:t>
                            </m:r>
                          </m:den>
                        </m:f>
                      </m:sup>
                    </m:sSubSup>
                    <m:sSup>
                      <m:sSupPr>
                        <m:ctrlPr>
                          <a:rPr lang="en-US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𝑧</m:t>
                        </m:r>
                      </m:e>
                      <m:sup>
                        <m:f>
                          <m:fPr>
                            <m:type m:val="lin"/>
                            <m:ctrlPr>
                              <a:rPr lang="en-US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n-US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5</m:t>
                            </m:r>
                          </m:num>
                          <m:den>
                            <m:r>
                              <a:rPr lang="en-US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3</m:t>
                            </m:r>
                          </m:den>
                        </m:f>
                      </m:sup>
                    </m:sSup>
                    <m:r>
                      <a:rPr lang="en-US" i="1">
                        <a:solidFill>
                          <a:srgbClr val="000000"/>
                        </a:solidFill>
                        <a:latin typeface="Cambria Math" panose="02040503050406030204" pitchFamily="18" charset="0"/>
                      </a:rPr>
                      <m:t>+0.0018</m:t>
                    </m:r>
                    <m:sSub>
                      <m:sSubPr>
                        <m:ctrlPr>
                          <a:rPr lang="en-US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𝑄</m:t>
                        </m:r>
                      </m:e>
                      <m:sub>
                        <m:r>
                          <a:rPr lang="en-US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𝑐</m:t>
                        </m:r>
                      </m:sub>
                    </m:sSub>
                  </m:oMath>
                </m:oMathPara>
              </a14:m>
              <a:endParaRPr lang="en-US"/>
            </a:p>
          </xdr:txBody>
        </xdr:sp>
      </mc:Choice>
      <mc:Fallback xmlns="">
        <xdr:sp macro="" textlink="">
          <xdr:nvSpPr>
            <xdr:cNvPr id="5" name="Object 3">
              <a:extLst>
                <a:ext uri="{63B3BB69-23CF-44E3-9099-C40C66FF867C}">
                  <a14:compatExt xmlns:a14="http://schemas.microsoft.com/office/drawing/2010/main"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 txBox="1"/>
          </xdr:nvSpPr>
          <xdr:spPr>
            <a:xfrm>
              <a:off x="830579" y="426720"/>
              <a:ext cx="2134880" cy="298993"/>
            </a:xfrm>
            <a:prstGeom prst="rect">
              <a:avLst/>
            </a:prstGeom>
          </xdr:spPr>
          <xdr:txBody>
            <a:bodyPr vertOverflow="clip" horzOverflow="clip" wrap="none">
              <a:spAutoFit/>
            </a:bodyPr>
            <a:lstStyle/>
            <a:p>
              <a:pPr/>
              <a:r>
                <a:rPr lang="en-US" i="0">
                  <a:solidFill>
                    <a:srgbClr val="000000"/>
                  </a:solidFill>
                  <a:latin typeface="Cambria Math" panose="02040503050406030204" pitchFamily="18" charset="0"/>
                </a:rPr>
                <a:t>𝑚┴•=0.071𝑄_𝑐^(1∕3) 𝑧^(5∕3)+0.0018𝑄_𝑐</a:t>
              </a:r>
              <a:endParaRPr lang="en-US"/>
            </a:p>
          </xdr:txBody>
        </xdr:sp>
      </mc:Fallback>
    </mc:AlternateContent>
    <xdr:clientData/>
  </xdr:twoCellAnchor>
  <xdr:twoCellAnchor editAs="oneCell">
    <xdr:from>
      <xdr:col>4</xdr:col>
      <xdr:colOff>160020</xdr:colOff>
      <xdr:row>25</xdr:row>
      <xdr:rowOff>30480</xdr:rowOff>
    </xdr:from>
    <xdr:to>
      <xdr:col>5</xdr:col>
      <xdr:colOff>566868</xdr:colOff>
      <xdr:row>25</xdr:row>
      <xdr:rowOff>522025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Object 4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 txBox="1"/>
          </xdr:nvSpPr>
          <xdr:spPr>
            <a:xfrm>
              <a:off x="2407920" y="5273040"/>
              <a:ext cx="1123128" cy="491545"/>
            </a:xfrm>
            <a:prstGeom prst="rect">
              <a:avLst/>
            </a:prstGeom>
          </xdr:spPr>
          <xdr:txBody>
            <a:bodyPr vertOverflow="clip" horzOverflow="clip" wrap="none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lang="en-US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𝑇</m:t>
                        </m:r>
                      </m:e>
                      <m:sub>
                        <m:r>
                          <a:rPr lang="en-US" b="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𝑠</m:t>
                        </m:r>
                      </m:sub>
                    </m:sSub>
                    <m:r>
                      <a:rPr lang="en-US" i="1">
                        <a:solidFill>
                          <a:srgbClr val="000000"/>
                        </a:solidFill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en-US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𝑇</m:t>
                        </m:r>
                      </m:e>
                      <m:sub>
                        <m:r>
                          <a:rPr lang="en-US" b="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𝑜</m:t>
                        </m:r>
                      </m:sub>
                    </m:sSub>
                    <m:r>
                      <a:rPr lang="en-US" i="1">
                        <a:solidFill>
                          <a:srgbClr val="000000"/>
                        </a:solidFill>
                        <a:latin typeface="Cambria Math" panose="02040503050406030204" pitchFamily="18" charset="0"/>
                      </a:rPr>
                      <m:t>+</m:t>
                    </m:r>
                    <m:f>
                      <m:fPr>
                        <m:ctrlPr>
                          <a:rPr lang="en-US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en-US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𝑄</m:t>
                            </m:r>
                          </m:e>
                          <m:sub>
                            <m:r>
                              <a:rPr lang="en-US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𝑐</m:t>
                            </m:r>
                          </m:sub>
                        </m:sSub>
                      </m:num>
                      <m:den>
                        <m:limUpp>
                          <m:limUppPr>
                            <m:ctrlPr>
                              <a:rPr lang="en-US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limUppPr>
                          <m:e>
                            <m:r>
                              <a:rPr lang="en-US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𝑚</m:t>
                            </m:r>
                          </m:e>
                          <m:lim>
                            <m:r>
                              <a:rPr lang="en-US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•</m:t>
                            </m:r>
                          </m:lim>
                        </m:limUpp>
                        <m:sSub>
                          <m:sSubPr>
                            <m:ctrlPr>
                              <a:rPr lang="en-US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𝐶</m:t>
                            </m:r>
                          </m:e>
                          <m:sub>
                            <m:r>
                              <a:rPr lang="en-US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𝑝</m:t>
                            </m:r>
                          </m:sub>
                        </m:sSub>
                      </m:den>
                    </m:f>
                  </m:oMath>
                </m:oMathPara>
              </a14:m>
              <a:endParaRPr lang="en-US"/>
            </a:p>
          </xdr:txBody>
        </xdr:sp>
      </mc:Choice>
      <mc:Fallback xmlns="">
        <xdr:sp macro="" textlink="">
          <xdr:nvSpPr>
            <xdr:cNvPr id="6" name="Object 4">
              <a:extLst>
                <a:ext uri="{63B3BB69-23CF-44E3-9099-C40C66FF867C}">
                  <a14:compatExt xmlns:a14="http://schemas.microsoft.com/office/drawing/2010/main"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 txBox="1"/>
          </xdr:nvSpPr>
          <xdr:spPr>
            <a:xfrm>
              <a:off x="2407920" y="5273040"/>
              <a:ext cx="1123128" cy="491545"/>
            </a:xfrm>
            <a:prstGeom prst="rect">
              <a:avLst/>
            </a:prstGeom>
          </xdr:spPr>
          <xdr:txBody>
            <a:bodyPr vertOverflow="clip" horzOverflow="clip" wrap="none">
              <a:spAutoFit/>
            </a:bodyPr>
            <a:lstStyle/>
            <a:p>
              <a:pPr/>
              <a:r>
                <a:rPr lang="en-US" i="0">
                  <a:solidFill>
                    <a:srgbClr val="000000"/>
                  </a:solidFill>
                  <a:latin typeface="Cambria Math" panose="02040503050406030204" pitchFamily="18" charset="0"/>
                </a:rPr>
                <a:t>𝑇_</a:t>
              </a:r>
              <a:r>
                <a:rPr lang="en-US" b="0" i="0">
                  <a:solidFill>
                    <a:srgbClr val="000000"/>
                  </a:solidFill>
                  <a:latin typeface="Cambria Math" panose="02040503050406030204" pitchFamily="18" charset="0"/>
                </a:rPr>
                <a:t>𝑠</a:t>
              </a:r>
              <a:r>
                <a:rPr lang="en-US" i="0">
                  <a:solidFill>
                    <a:srgbClr val="000000"/>
                  </a:solidFill>
                  <a:latin typeface="Cambria Math" panose="02040503050406030204" pitchFamily="18" charset="0"/>
                </a:rPr>
                <a:t>=𝑇_</a:t>
              </a:r>
              <a:r>
                <a:rPr lang="en-US" b="0" i="0">
                  <a:solidFill>
                    <a:srgbClr val="000000"/>
                  </a:solidFill>
                  <a:latin typeface="Cambria Math" panose="02040503050406030204" pitchFamily="18" charset="0"/>
                </a:rPr>
                <a:t>𝑜</a:t>
              </a:r>
              <a:r>
                <a:rPr lang="en-US" i="0">
                  <a:solidFill>
                    <a:srgbClr val="000000"/>
                  </a:solidFill>
                  <a:latin typeface="Cambria Math" panose="02040503050406030204" pitchFamily="18" charset="0"/>
                </a:rPr>
                <a:t>+𝑄_𝑐/(𝑚┴• 𝐶_𝑝 )</a:t>
              </a:r>
              <a:endParaRPr lang="en-US"/>
            </a:p>
          </xdr:txBody>
        </xdr:sp>
      </mc:Fallback>
    </mc:AlternateContent>
    <xdr:clientData/>
  </xdr:twoCellAnchor>
  <xdr:twoCellAnchor editAs="oneCell">
    <xdr:from>
      <xdr:col>4</xdr:col>
      <xdr:colOff>327660</xdr:colOff>
      <xdr:row>27</xdr:row>
      <xdr:rowOff>68580</xdr:rowOff>
    </xdr:from>
    <xdr:to>
      <xdr:col>5</xdr:col>
      <xdr:colOff>382810</xdr:colOff>
      <xdr:row>27</xdr:row>
      <xdr:rowOff>497993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Object 6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 txBox="1"/>
          </xdr:nvSpPr>
          <xdr:spPr>
            <a:xfrm>
              <a:off x="2575560" y="6073140"/>
              <a:ext cx="771430" cy="429413"/>
            </a:xfrm>
            <a:prstGeom prst="rect">
              <a:avLst/>
            </a:prstGeom>
          </xdr:spPr>
          <xdr:txBody>
            <a:bodyPr vertOverflow="clip" horzOverflow="clip" wrap="none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>
                      <m:sSubPr>
                        <m:ctrlPr>
                          <a:rPr lang="en-US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𝜌</m:t>
                        </m:r>
                      </m:e>
                      <m:sub>
                        <m:r>
                          <a:rPr lang="en-US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𝑝</m:t>
                        </m:r>
                      </m:sub>
                    </m:sSub>
                    <m:r>
                      <a:rPr lang="en-US" i="1">
                        <a:solidFill>
                          <a:srgbClr val="000000"/>
                        </a:solidFill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𝑝</m:t>
                        </m:r>
                      </m:num>
                      <m:den>
                        <m:r>
                          <a:rPr lang="en-US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𝑅</m:t>
                        </m:r>
                        <m:sSub>
                          <m:sSubPr>
                            <m:ctrlPr>
                              <a:rPr lang="en-US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𝑇</m:t>
                            </m:r>
                          </m:e>
                          <m:sub>
                            <m:r>
                              <a:rPr lang="en-US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𝑝</m:t>
                            </m:r>
                          </m:sub>
                        </m:sSub>
                      </m:den>
                    </m:f>
                  </m:oMath>
                </m:oMathPara>
              </a14:m>
              <a:endParaRPr lang="en-US"/>
            </a:p>
          </xdr:txBody>
        </xdr:sp>
      </mc:Choice>
      <mc:Fallback xmlns="">
        <xdr:sp macro="" textlink="">
          <xdr:nvSpPr>
            <xdr:cNvPr id="7" name="Object 6">
              <a:extLst>
                <a:ext uri="{63B3BB69-23CF-44E3-9099-C40C66FF867C}">
                  <a14:compatExt xmlns:a14="http://schemas.microsoft.com/office/drawing/2010/main"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 txBox="1"/>
          </xdr:nvSpPr>
          <xdr:spPr>
            <a:xfrm>
              <a:off x="2575560" y="6073140"/>
              <a:ext cx="771430" cy="429413"/>
            </a:xfrm>
            <a:prstGeom prst="rect">
              <a:avLst/>
            </a:prstGeom>
          </xdr:spPr>
          <xdr:txBody>
            <a:bodyPr vertOverflow="clip" horzOverflow="clip" wrap="none">
              <a:spAutoFit/>
            </a:bodyPr>
            <a:lstStyle/>
            <a:p>
              <a:pPr/>
              <a:r>
                <a:rPr lang="en-US" i="0">
                  <a:solidFill>
                    <a:srgbClr val="000000"/>
                  </a:solidFill>
                  <a:latin typeface="Cambria Math" panose="02040503050406030204" pitchFamily="18" charset="0"/>
                </a:rPr>
                <a:t>𝜌_𝑝=𝑝/(𝑅𝑇_𝑝 )</a:t>
              </a:r>
              <a:endParaRPr lang="en-US"/>
            </a:p>
          </xdr:txBody>
        </xdr:sp>
      </mc:Fallback>
    </mc:AlternateContent>
    <xdr:clientData/>
  </xdr:twoCellAnchor>
  <xdr:twoCellAnchor editAs="oneCell">
    <xdr:from>
      <xdr:col>4</xdr:col>
      <xdr:colOff>373380</xdr:colOff>
      <xdr:row>34</xdr:row>
      <xdr:rowOff>7620</xdr:rowOff>
    </xdr:from>
    <xdr:to>
      <xdr:col>5</xdr:col>
      <xdr:colOff>290671</xdr:colOff>
      <xdr:row>34</xdr:row>
      <xdr:rowOff>516221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Object 7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 txBox="1"/>
          </xdr:nvSpPr>
          <xdr:spPr>
            <a:xfrm>
              <a:off x="2621280" y="7787640"/>
              <a:ext cx="633571" cy="508601"/>
            </a:xfrm>
            <a:prstGeom prst="rect">
              <a:avLst/>
            </a:prstGeom>
          </xdr:spPr>
          <xdr:txBody>
            <a:bodyPr vertOverflow="clip" horzOverflow="clip" wrap="none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limUpp>
                      <m:limUppPr>
                        <m:ctrlPr>
                          <a:rPr lang="en-US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limUppPr>
                      <m:e>
                        <m:r>
                          <a:rPr lang="en-US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lim>
                        <m:r>
                          <a:rPr lang="en-US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•</m:t>
                        </m:r>
                      </m:lim>
                    </m:limUpp>
                    <m:r>
                      <a:rPr lang="en-US" i="1">
                        <a:solidFill>
                          <a:srgbClr val="000000"/>
                        </a:solidFill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limUpp>
                          <m:limUppPr>
                            <m:ctrlPr>
                              <a:rPr lang="en-US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limUppPr>
                          <m:e>
                            <m:r>
                              <a:rPr lang="en-US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𝑚</m:t>
                            </m:r>
                          </m:e>
                          <m:lim>
                            <m:r>
                              <a:rPr lang="en-US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•</m:t>
                            </m:r>
                          </m:lim>
                        </m:limUpp>
                      </m:num>
                      <m:den>
                        <m:sSub>
                          <m:sSubPr>
                            <m:ctrlPr>
                              <a:rPr lang="en-US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𝜌</m:t>
                            </m:r>
                          </m:e>
                          <m:sub>
                            <m:r>
                              <a:rPr lang="en-US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𝑝</m:t>
                            </m:r>
                          </m:sub>
                        </m:sSub>
                      </m:den>
                    </m:f>
                  </m:oMath>
                </m:oMathPara>
              </a14:m>
              <a:endParaRPr lang="en-US"/>
            </a:p>
          </xdr:txBody>
        </xdr:sp>
      </mc:Choice>
      <mc:Fallback xmlns="">
        <xdr:sp macro="" textlink="">
          <xdr:nvSpPr>
            <xdr:cNvPr id="8" name="Object 7">
              <a:extLst>
                <a:ext uri="{63B3BB69-23CF-44E3-9099-C40C66FF867C}">
                  <a14:compatExt xmlns:a14="http://schemas.microsoft.com/office/drawing/2010/main"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 txBox="1"/>
          </xdr:nvSpPr>
          <xdr:spPr>
            <a:xfrm>
              <a:off x="2621280" y="7787640"/>
              <a:ext cx="633571" cy="508601"/>
            </a:xfrm>
            <a:prstGeom prst="rect">
              <a:avLst/>
            </a:prstGeom>
          </xdr:spPr>
          <xdr:txBody>
            <a:bodyPr vertOverflow="clip" horzOverflow="clip" wrap="none">
              <a:spAutoFit/>
            </a:bodyPr>
            <a:lstStyle/>
            <a:p>
              <a:pPr/>
              <a:r>
                <a:rPr lang="en-US" i="0">
                  <a:solidFill>
                    <a:srgbClr val="000000"/>
                  </a:solidFill>
                  <a:latin typeface="Cambria Math" panose="02040503050406030204" pitchFamily="18" charset="0"/>
                </a:rPr>
                <a:t>𝑉┴•=(𝑚┴•)/𝜌_𝑝 </a:t>
              </a:r>
              <a:endParaRPr lang="en-US"/>
            </a:p>
          </xdr:txBody>
        </xdr:sp>
      </mc:Fallback>
    </mc:AlternateContent>
    <xdr:clientData/>
  </xdr:twoCellAnchor>
  <xdr:twoCellAnchor editAs="oneCell">
    <xdr:from>
      <xdr:col>7</xdr:col>
      <xdr:colOff>213360</xdr:colOff>
      <xdr:row>34</xdr:row>
      <xdr:rowOff>137160</xdr:rowOff>
    </xdr:from>
    <xdr:to>
      <xdr:col>8</xdr:col>
      <xdr:colOff>6558</xdr:colOff>
      <xdr:row>34</xdr:row>
      <xdr:rowOff>463083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Object 19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 txBox="1"/>
          </xdr:nvSpPr>
          <xdr:spPr>
            <a:xfrm>
              <a:off x="4267200" y="7917180"/>
              <a:ext cx="303738" cy="325923"/>
            </a:xfrm>
            <a:prstGeom prst="rect">
              <a:avLst/>
            </a:prstGeom>
          </xdr:spPr>
          <xdr:txBody>
            <a:bodyPr vertOverflow="clip" horzOverflow="clip" wrap="none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limUpp>
                      <m:limUppPr>
                        <m:ctrlPr>
                          <a:rPr lang="en-US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limUppPr>
                      <m:e>
                        <m:r>
                          <a:rPr lang="en-US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𝑉</m:t>
                        </m:r>
                      </m:e>
                      <m:lim>
                        <m:r>
                          <a:rPr lang="en-US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•</m:t>
                        </m:r>
                      </m:lim>
                    </m:limUpp>
                  </m:oMath>
                </m:oMathPara>
              </a14:m>
              <a:endParaRPr lang="en-US"/>
            </a:p>
          </xdr:txBody>
        </xdr:sp>
      </mc:Choice>
      <mc:Fallback xmlns="">
        <xdr:sp macro="" textlink="">
          <xdr:nvSpPr>
            <xdr:cNvPr id="9" name="Object 19">
              <a:extLst>
                <a:ext uri="{63B3BB69-23CF-44E3-9099-C40C66FF867C}">
                  <a14:compatExt xmlns:a14="http://schemas.microsoft.com/office/drawing/2010/main"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 txBox="1"/>
          </xdr:nvSpPr>
          <xdr:spPr>
            <a:xfrm>
              <a:off x="4267200" y="7917180"/>
              <a:ext cx="303738" cy="325923"/>
            </a:xfrm>
            <a:prstGeom prst="rect">
              <a:avLst/>
            </a:prstGeom>
          </xdr:spPr>
          <xdr:txBody>
            <a:bodyPr vertOverflow="clip" horzOverflow="clip" wrap="none">
              <a:spAutoFit/>
            </a:bodyPr>
            <a:lstStyle/>
            <a:p>
              <a:pPr/>
              <a:r>
                <a:rPr lang="en-US" i="0">
                  <a:solidFill>
                    <a:srgbClr val="000000"/>
                  </a:solidFill>
                  <a:latin typeface="Cambria Math" panose="02040503050406030204" pitchFamily="18" charset="0"/>
                </a:rPr>
                <a:t>𝑉┴•</a:t>
              </a:r>
              <a:endParaRPr lang="en-US"/>
            </a:p>
          </xdr:txBody>
        </xdr:sp>
      </mc:Fallback>
    </mc:AlternateContent>
    <xdr:clientData/>
  </xdr:twoCellAnchor>
  <xdr:twoCellAnchor editAs="oneCell">
    <xdr:from>
      <xdr:col>7</xdr:col>
      <xdr:colOff>160020</xdr:colOff>
      <xdr:row>20</xdr:row>
      <xdr:rowOff>15240</xdr:rowOff>
    </xdr:from>
    <xdr:to>
      <xdr:col>7</xdr:col>
      <xdr:colOff>491714</xdr:colOff>
      <xdr:row>20</xdr:row>
      <xdr:rowOff>314168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Object 20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 txBox="1"/>
          </xdr:nvSpPr>
          <xdr:spPr>
            <a:xfrm>
              <a:off x="4213860" y="3985260"/>
              <a:ext cx="331694" cy="298928"/>
            </a:xfrm>
            <a:prstGeom prst="rect">
              <a:avLst/>
            </a:prstGeom>
          </xdr:spPr>
          <xdr:txBody>
            <a:bodyPr vertOverflow="clip" horzOverflow="clip" wrap="none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limUpp>
                      <m:limUppPr>
                        <m:ctrlPr>
                          <a:rPr lang="en-US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limUppPr>
                      <m:e>
                        <m:r>
                          <a:rPr lang="en-US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𝑚</m:t>
                        </m:r>
                      </m:e>
                      <m:lim>
                        <m:r>
                          <a:rPr lang="en-US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•</m:t>
                        </m:r>
                      </m:lim>
                    </m:limUpp>
                  </m:oMath>
                </m:oMathPara>
              </a14:m>
              <a:endParaRPr lang="en-US"/>
            </a:p>
          </xdr:txBody>
        </xdr:sp>
      </mc:Choice>
      <mc:Fallback xmlns="">
        <xdr:sp macro="" textlink="">
          <xdr:nvSpPr>
            <xdr:cNvPr id="10" name="Object 20">
              <a:extLst>
                <a:ext uri="{63B3BB69-23CF-44E3-9099-C40C66FF867C}">
                  <a14:compatExt xmlns:a14="http://schemas.microsoft.com/office/drawing/2010/main"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 txBox="1"/>
          </xdr:nvSpPr>
          <xdr:spPr>
            <a:xfrm>
              <a:off x="4213860" y="3985260"/>
              <a:ext cx="331694" cy="298928"/>
            </a:xfrm>
            <a:prstGeom prst="rect">
              <a:avLst/>
            </a:prstGeom>
          </xdr:spPr>
          <xdr:txBody>
            <a:bodyPr vertOverflow="clip" horzOverflow="clip" wrap="none">
              <a:spAutoFit/>
            </a:bodyPr>
            <a:lstStyle/>
            <a:p>
              <a:pPr/>
              <a:r>
                <a:rPr lang="en-US" i="0">
                  <a:solidFill>
                    <a:srgbClr val="000000"/>
                  </a:solidFill>
                  <a:latin typeface="Cambria Math" panose="02040503050406030204" pitchFamily="18" charset="0"/>
                </a:rPr>
                <a:t>𝑚┴•</a:t>
              </a:r>
              <a:endParaRPr lang="en-US"/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7A845-60E3-4A0C-90B5-3D272BA3AD86}">
  <dimension ref="A1:K37"/>
  <sheetViews>
    <sheetView tabSelected="1" topLeftCell="A16" workbookViewId="0">
      <selection activeCell="L43" sqref="L43"/>
    </sheetView>
  </sheetViews>
  <sheetFormatPr defaultColWidth="6.69921875" defaultRowHeight="13.8" x14ac:dyDescent="0.3"/>
  <cols>
    <col min="1" max="3" width="7.59765625" style="1" customWidth="1"/>
    <col min="4" max="4" width="6.69921875" style="1"/>
    <col min="5" max="5" width="9.3984375" style="1" customWidth="1"/>
    <col min="6" max="6" width="7.59765625" style="1" customWidth="1"/>
    <col min="7" max="16384" width="6.69921875" style="1"/>
  </cols>
  <sheetData>
    <row r="1" spans="1:11" ht="18.899999999999999" customHeight="1" thickBot="1" x14ac:dyDescent="0.35">
      <c r="A1" s="60" t="s">
        <v>20</v>
      </c>
      <c r="B1" s="61"/>
      <c r="C1" s="61"/>
      <c r="D1" s="61"/>
      <c r="E1" s="61"/>
      <c r="F1" s="61"/>
      <c r="G1" s="61"/>
      <c r="H1" s="61"/>
      <c r="I1" s="61"/>
      <c r="J1" s="61"/>
      <c r="K1" s="62"/>
    </row>
    <row r="2" spans="1:11" ht="1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5"/>
    </row>
    <row r="3" spans="1:11" ht="15" customHeight="1" x14ac:dyDescent="0.25">
      <c r="A3" s="6"/>
      <c r="B3" s="7"/>
      <c r="C3" s="8"/>
      <c r="D3" s="9"/>
      <c r="E3" s="10"/>
      <c r="F3" s="31"/>
      <c r="G3" s="31"/>
      <c r="H3" s="31"/>
      <c r="I3" s="31"/>
      <c r="J3" s="31"/>
      <c r="K3" s="32"/>
    </row>
    <row r="4" spans="1:11" ht="15" customHeight="1" x14ac:dyDescent="0.25">
      <c r="A4" s="6"/>
      <c r="B4" s="12"/>
      <c r="C4" s="13"/>
      <c r="D4" s="14"/>
      <c r="E4" s="15"/>
      <c r="F4" s="31"/>
      <c r="G4" s="31"/>
      <c r="H4" s="31"/>
      <c r="I4" s="31"/>
      <c r="J4" s="31"/>
      <c r="K4" s="33"/>
    </row>
    <row r="5" spans="1:11" ht="15" customHeight="1" x14ac:dyDescent="0.25">
      <c r="A5" s="6"/>
      <c r="B5" s="34" t="s">
        <v>21</v>
      </c>
      <c r="C5" s="35"/>
      <c r="D5" s="36"/>
      <c r="E5" s="36"/>
      <c r="F5" s="31"/>
      <c r="G5" s="37"/>
      <c r="H5" s="38"/>
      <c r="I5" s="37"/>
      <c r="J5" s="38"/>
      <c r="K5" s="11"/>
    </row>
    <row r="6" spans="1:11" ht="15" customHeight="1" x14ac:dyDescent="0.3">
      <c r="A6" s="6"/>
      <c r="B6" s="38"/>
      <c r="C6" s="38"/>
      <c r="D6" s="38"/>
      <c r="E6" s="39"/>
      <c r="F6" s="31"/>
      <c r="G6" s="40"/>
      <c r="H6" s="38"/>
      <c r="I6" s="38"/>
      <c r="J6" s="38"/>
      <c r="K6" s="11"/>
    </row>
    <row r="7" spans="1:11" ht="15" customHeight="1" x14ac:dyDescent="0.3">
      <c r="A7" s="6"/>
      <c r="B7" s="31"/>
      <c r="C7" s="31"/>
      <c r="D7" s="38"/>
      <c r="E7" s="31"/>
      <c r="F7" s="31"/>
      <c r="G7" s="31"/>
      <c r="H7" s="31"/>
      <c r="I7" s="31"/>
      <c r="J7" s="31"/>
      <c r="K7" s="33"/>
    </row>
    <row r="8" spans="1:11" ht="15" customHeight="1" x14ac:dyDescent="0.3">
      <c r="A8" s="6"/>
      <c r="B8" s="38"/>
      <c r="C8" s="31" t="s">
        <v>0</v>
      </c>
      <c r="D8" s="38" t="s">
        <v>22</v>
      </c>
      <c r="E8" s="41"/>
      <c r="F8" s="38"/>
      <c r="G8" s="37"/>
      <c r="H8" s="38"/>
      <c r="I8" s="37"/>
      <c r="J8" s="38"/>
      <c r="K8" s="11"/>
    </row>
    <row r="9" spans="1:11" ht="15" customHeight="1" x14ac:dyDescent="0.3">
      <c r="A9" s="6"/>
      <c r="B9" s="31" t="s">
        <v>1</v>
      </c>
      <c r="C9" s="31" t="s">
        <v>0</v>
      </c>
      <c r="D9" s="42" t="s">
        <v>23</v>
      </c>
      <c r="E9" s="41"/>
      <c r="F9" s="38"/>
      <c r="G9" s="37"/>
      <c r="H9" s="38"/>
      <c r="I9" s="38"/>
      <c r="J9" s="38"/>
      <c r="K9" s="11"/>
    </row>
    <row r="10" spans="1:11" ht="34.200000000000003" customHeight="1" x14ac:dyDescent="0.3">
      <c r="A10" s="6"/>
      <c r="B10" s="31" t="s">
        <v>2</v>
      </c>
      <c r="C10" s="31" t="s">
        <v>0</v>
      </c>
      <c r="D10" s="58" t="s">
        <v>24</v>
      </c>
      <c r="E10" s="63"/>
      <c r="F10" s="63"/>
      <c r="G10" s="63"/>
      <c r="H10" s="43"/>
      <c r="I10" s="41"/>
      <c r="J10" s="31"/>
      <c r="K10" s="11"/>
    </row>
    <row r="11" spans="1:11" ht="15" customHeight="1" x14ac:dyDescent="0.3">
      <c r="A11" s="6"/>
      <c r="B11" s="31" t="s">
        <v>3</v>
      </c>
      <c r="C11" s="31" t="s">
        <v>0</v>
      </c>
      <c r="D11" s="38" t="s">
        <v>25</v>
      </c>
      <c r="E11" s="41"/>
      <c r="F11" s="44"/>
      <c r="G11" s="31"/>
      <c r="H11" s="38"/>
      <c r="I11" s="41"/>
      <c r="J11" s="31"/>
      <c r="K11" s="11"/>
    </row>
    <row r="12" spans="1:11" ht="15" customHeight="1" thickBot="1" x14ac:dyDescent="0.35">
      <c r="A12" s="6"/>
      <c r="B12" s="31"/>
      <c r="C12" s="31"/>
      <c r="D12" s="38"/>
      <c r="E12" s="41"/>
      <c r="F12" s="44"/>
      <c r="G12" s="31"/>
      <c r="H12" s="38"/>
      <c r="I12" s="41"/>
      <c r="J12" s="31"/>
      <c r="K12" s="11"/>
    </row>
    <row r="13" spans="1:11" ht="15" customHeight="1" x14ac:dyDescent="0.3">
      <c r="A13" s="6"/>
      <c r="B13" s="56" t="s">
        <v>26</v>
      </c>
      <c r="C13" s="56"/>
      <c r="D13" s="56"/>
      <c r="E13" s="56"/>
      <c r="F13" s="56"/>
      <c r="G13" s="56"/>
      <c r="H13" s="56"/>
      <c r="I13" s="56"/>
      <c r="J13" s="56"/>
      <c r="K13" s="57"/>
    </row>
    <row r="14" spans="1:11" ht="15" customHeight="1" x14ac:dyDescent="0.3">
      <c r="A14" s="6"/>
      <c r="B14" s="44" t="s">
        <v>28</v>
      </c>
      <c r="C14" s="31"/>
      <c r="D14" s="31"/>
      <c r="E14" s="31"/>
      <c r="F14" s="31"/>
      <c r="G14" s="31" t="s">
        <v>4</v>
      </c>
      <c r="H14" s="31" t="s">
        <v>27</v>
      </c>
      <c r="I14" s="31" t="s">
        <v>0</v>
      </c>
      <c r="J14" s="45">
        <v>4600</v>
      </c>
      <c r="K14" s="11" t="s">
        <v>5</v>
      </c>
    </row>
    <row r="15" spans="1:11" s="29" customFormat="1" ht="15" customHeight="1" x14ac:dyDescent="0.3">
      <c r="A15" s="28"/>
      <c r="B15" s="55" t="s">
        <v>45</v>
      </c>
      <c r="C15" s="46"/>
      <c r="D15" s="46"/>
      <c r="E15" s="46"/>
      <c r="F15" s="46"/>
      <c r="G15" s="46"/>
      <c r="H15" s="46"/>
      <c r="I15" s="46"/>
      <c r="J15" s="47"/>
      <c r="K15" s="30"/>
    </row>
    <row r="16" spans="1:11" ht="15" customHeight="1" x14ac:dyDescent="0.3">
      <c r="A16" s="6"/>
      <c r="B16" s="38" t="s">
        <v>29</v>
      </c>
      <c r="C16" s="38"/>
      <c r="D16" s="31"/>
      <c r="E16" s="31"/>
      <c r="F16" s="31"/>
      <c r="G16" s="31" t="s">
        <v>4</v>
      </c>
      <c r="H16" s="31" t="s">
        <v>1</v>
      </c>
      <c r="I16" s="31" t="s">
        <v>0</v>
      </c>
      <c r="J16" s="48">
        <f>J14*0.7</f>
        <v>3220</v>
      </c>
      <c r="K16" s="11" t="s">
        <v>5</v>
      </c>
    </row>
    <row r="17" spans="1:11" ht="15" customHeight="1" x14ac:dyDescent="0.3">
      <c r="A17" s="6"/>
      <c r="B17" s="38" t="s">
        <v>30</v>
      </c>
      <c r="C17" s="38"/>
      <c r="D17" s="31"/>
      <c r="E17" s="31"/>
      <c r="F17" s="31"/>
      <c r="G17" s="31" t="s">
        <v>4</v>
      </c>
      <c r="H17" s="31" t="s">
        <v>2</v>
      </c>
      <c r="I17" s="31" t="s">
        <v>0</v>
      </c>
      <c r="J17" s="40">
        <v>2.5</v>
      </c>
      <c r="K17" s="11" t="s">
        <v>6</v>
      </c>
    </row>
    <row r="18" spans="1:11" ht="15" customHeight="1" x14ac:dyDescent="0.3">
      <c r="A18" s="6"/>
      <c r="B18" s="38" t="s">
        <v>32</v>
      </c>
      <c r="C18" s="38"/>
      <c r="D18" s="31"/>
      <c r="E18" s="31"/>
      <c r="F18" s="31"/>
      <c r="G18" s="31" t="s">
        <v>4</v>
      </c>
      <c r="H18" s="31" t="s">
        <v>38</v>
      </c>
      <c r="I18" s="31" t="s">
        <v>0</v>
      </c>
      <c r="J18" s="40">
        <v>40</v>
      </c>
      <c r="K18" s="11" t="s">
        <v>7</v>
      </c>
    </row>
    <row r="19" spans="1:11" ht="20.100000000000001" customHeight="1" x14ac:dyDescent="0.3">
      <c r="A19" s="6"/>
      <c r="B19" s="38" t="s">
        <v>31</v>
      </c>
      <c r="C19" s="38"/>
      <c r="D19" s="31"/>
      <c r="E19" s="31"/>
      <c r="F19" s="31"/>
      <c r="G19" s="31" t="s">
        <v>4</v>
      </c>
      <c r="H19" s="31" t="s">
        <v>8</v>
      </c>
      <c r="I19" s="31" t="s">
        <v>0</v>
      </c>
      <c r="J19" s="31">
        <v>1</v>
      </c>
      <c r="K19" s="11" t="s">
        <v>9</v>
      </c>
    </row>
    <row r="20" spans="1:11" ht="15" customHeight="1" x14ac:dyDescent="0.3">
      <c r="A20" s="6"/>
      <c r="B20" s="38"/>
      <c r="C20" s="38"/>
      <c r="D20" s="31"/>
      <c r="E20" s="31"/>
      <c r="F20" s="31"/>
      <c r="G20" s="31"/>
      <c r="H20" s="31"/>
      <c r="I20" s="31"/>
      <c r="J20" s="31"/>
      <c r="K20" s="11"/>
    </row>
    <row r="21" spans="1:11" ht="25.2" customHeight="1" x14ac:dyDescent="0.3">
      <c r="A21" s="6"/>
      <c r="B21" s="41"/>
      <c r="C21" s="31"/>
      <c r="D21" s="31"/>
      <c r="E21" s="31"/>
      <c r="F21" s="31"/>
      <c r="G21" s="31"/>
      <c r="H21" s="16"/>
      <c r="I21" s="17" t="s">
        <v>0</v>
      </c>
      <c r="J21" s="17">
        <f>ROUNDUP(0.071*(J16^(1/3)*J17^(5/3))+(0.0018*J16),2)</f>
        <v>10.629999999999999</v>
      </c>
      <c r="K21" s="49" t="s">
        <v>10</v>
      </c>
    </row>
    <row r="22" spans="1:11" ht="15" customHeight="1" x14ac:dyDescent="0.3">
      <c r="A22" s="6"/>
      <c r="B22" s="41"/>
      <c r="C22" s="31"/>
      <c r="D22" s="31"/>
      <c r="E22" s="31"/>
      <c r="F22" s="31"/>
      <c r="G22" s="31"/>
      <c r="H22" s="43"/>
      <c r="I22" s="41"/>
      <c r="J22" s="31"/>
      <c r="K22" s="11"/>
    </row>
    <row r="23" spans="1:11" ht="30" customHeight="1" x14ac:dyDescent="0.3">
      <c r="A23" s="6"/>
      <c r="B23" s="44" t="s">
        <v>33</v>
      </c>
      <c r="C23" s="31"/>
      <c r="D23" s="31"/>
      <c r="E23" s="18"/>
      <c r="F23" s="19"/>
      <c r="G23" s="31"/>
      <c r="H23" s="17" t="s">
        <v>34</v>
      </c>
      <c r="I23" s="17" t="s">
        <v>0</v>
      </c>
      <c r="J23" s="17">
        <f>ROUNDUP(0.166*(J16^(2/5)),1)</f>
        <v>4.3</v>
      </c>
      <c r="K23" s="49" t="s">
        <v>6</v>
      </c>
    </row>
    <row r="24" spans="1:11" ht="15" customHeight="1" x14ac:dyDescent="0.3">
      <c r="A24" s="6"/>
      <c r="B24" s="41"/>
      <c r="C24" s="31"/>
      <c r="D24" s="31"/>
      <c r="E24" s="34" t="s">
        <v>35</v>
      </c>
      <c r="F24" s="31"/>
      <c r="G24" s="31"/>
      <c r="H24" s="43"/>
      <c r="I24" s="31"/>
      <c r="J24" s="31"/>
      <c r="K24" s="11"/>
    </row>
    <row r="25" spans="1:11" ht="15" customHeight="1" x14ac:dyDescent="0.3">
      <c r="A25" s="6"/>
      <c r="B25" s="41"/>
      <c r="C25" s="31"/>
      <c r="D25" s="31"/>
      <c r="E25" s="31"/>
      <c r="F25" s="31"/>
      <c r="G25" s="31"/>
      <c r="H25" s="43"/>
      <c r="I25" s="31"/>
      <c r="J25" s="31"/>
      <c r="K25" s="11"/>
    </row>
    <row r="26" spans="1:11" ht="45" customHeight="1" x14ac:dyDescent="0.3">
      <c r="A26" s="6"/>
      <c r="B26" s="44" t="s">
        <v>36</v>
      </c>
      <c r="C26" s="31"/>
      <c r="D26" s="31"/>
      <c r="E26" s="18"/>
      <c r="F26" s="19"/>
      <c r="G26" s="31"/>
      <c r="H26" s="20" t="s">
        <v>37</v>
      </c>
      <c r="I26" s="20" t="s">
        <v>0</v>
      </c>
      <c r="J26" s="20">
        <f>ROUNDUP(J18+(J16/(J21*J19)),1)</f>
        <v>343</v>
      </c>
      <c r="K26" s="50" t="s">
        <v>7</v>
      </c>
    </row>
    <row r="27" spans="1:11" ht="15" customHeight="1" x14ac:dyDescent="0.3">
      <c r="A27" s="6"/>
      <c r="B27" s="41"/>
      <c r="C27" s="31"/>
      <c r="D27" s="31"/>
      <c r="E27" s="34" t="s">
        <v>39</v>
      </c>
      <c r="F27" s="31"/>
      <c r="G27" s="31"/>
      <c r="H27" s="21"/>
      <c r="I27" s="22" t="s">
        <v>0</v>
      </c>
      <c r="J27" s="23">
        <f>J26+273</f>
        <v>616</v>
      </c>
      <c r="K27" s="51" t="s">
        <v>11</v>
      </c>
    </row>
    <row r="28" spans="1:11" ht="45" customHeight="1" x14ac:dyDescent="0.3">
      <c r="A28" s="6"/>
      <c r="B28" s="58" t="s">
        <v>42</v>
      </c>
      <c r="C28" s="58"/>
      <c r="D28" s="59"/>
      <c r="E28" s="18"/>
      <c r="F28" s="19"/>
      <c r="G28" s="31"/>
      <c r="H28" s="43"/>
      <c r="I28" s="41"/>
      <c r="J28" s="31"/>
      <c r="K28" s="11"/>
    </row>
    <row r="29" spans="1:11" ht="15" customHeight="1" x14ac:dyDescent="0.3">
      <c r="A29" s="6"/>
      <c r="B29" s="41"/>
      <c r="C29" s="38"/>
      <c r="D29" s="38"/>
      <c r="E29" s="31"/>
      <c r="F29" s="41" t="s">
        <v>40</v>
      </c>
      <c r="G29" s="31" t="s">
        <v>4</v>
      </c>
      <c r="H29" s="31" t="s">
        <v>12</v>
      </c>
      <c r="I29" s="31" t="s">
        <v>0</v>
      </c>
      <c r="J29" s="24">
        <v>101325</v>
      </c>
      <c r="K29" s="11" t="s">
        <v>13</v>
      </c>
    </row>
    <row r="30" spans="1:11" ht="15" customHeight="1" x14ac:dyDescent="0.35">
      <c r="A30" s="6"/>
      <c r="B30" s="41"/>
      <c r="C30" s="31"/>
      <c r="D30" s="31"/>
      <c r="E30" s="31"/>
      <c r="F30" s="41" t="s">
        <v>36</v>
      </c>
      <c r="G30" s="31" t="s">
        <v>4</v>
      </c>
      <c r="H30" s="52" t="s">
        <v>37</v>
      </c>
      <c r="I30" s="31" t="s">
        <v>0</v>
      </c>
      <c r="J30" s="31">
        <f>J27</f>
        <v>616</v>
      </c>
      <c r="K30" s="11" t="s">
        <v>11</v>
      </c>
    </row>
    <row r="31" spans="1:11" ht="15" customHeight="1" x14ac:dyDescent="0.3">
      <c r="A31" s="6"/>
      <c r="B31" s="41"/>
      <c r="C31" s="31"/>
      <c r="D31" s="31"/>
      <c r="E31" s="31"/>
      <c r="F31" s="41" t="s">
        <v>41</v>
      </c>
      <c r="G31" s="31" t="s">
        <v>4</v>
      </c>
      <c r="H31" s="31" t="s">
        <v>14</v>
      </c>
      <c r="I31" s="31" t="s">
        <v>0</v>
      </c>
      <c r="J31" s="31">
        <v>287</v>
      </c>
      <c r="K31" s="11" t="s">
        <v>15</v>
      </c>
    </row>
    <row r="32" spans="1:11" ht="15" customHeight="1" x14ac:dyDescent="0.3">
      <c r="A32" s="6"/>
      <c r="B32" s="53"/>
      <c r="C32" s="31"/>
      <c r="D32" s="31"/>
      <c r="E32" s="31"/>
      <c r="F32" s="31"/>
      <c r="G32" s="31"/>
      <c r="H32" s="43"/>
      <c r="I32" s="41"/>
      <c r="J32" s="31"/>
      <c r="K32" s="11"/>
    </row>
    <row r="33" spans="1:11" ht="20.100000000000001" customHeight="1" x14ac:dyDescent="0.3">
      <c r="A33" s="6"/>
      <c r="B33" s="53"/>
      <c r="C33" s="31"/>
      <c r="D33" s="31"/>
      <c r="E33" s="34" t="s">
        <v>44</v>
      </c>
      <c r="F33" s="31"/>
      <c r="G33" s="31"/>
      <c r="H33" s="25" t="s">
        <v>16</v>
      </c>
      <c r="I33" s="17" t="s">
        <v>0</v>
      </c>
      <c r="J33" s="17">
        <f>J29/(J30*J31)</f>
        <v>0.57313113715552744</v>
      </c>
      <c r="K33" s="49" t="s">
        <v>17</v>
      </c>
    </row>
    <row r="34" spans="1:11" ht="15" customHeight="1" x14ac:dyDescent="0.3">
      <c r="A34" s="6"/>
      <c r="B34" s="54"/>
      <c r="C34" s="31"/>
      <c r="D34" s="31"/>
      <c r="E34" s="31"/>
      <c r="F34" s="31"/>
      <c r="G34" s="31"/>
      <c r="H34" s="31"/>
      <c r="I34" s="31"/>
      <c r="J34" s="31"/>
      <c r="K34" s="11"/>
    </row>
    <row r="35" spans="1:11" ht="45" customHeight="1" x14ac:dyDescent="0.3">
      <c r="A35" s="6"/>
      <c r="B35" s="44" t="s">
        <v>43</v>
      </c>
      <c r="C35" s="31"/>
      <c r="D35" s="31"/>
      <c r="E35" s="18"/>
      <c r="F35" s="19"/>
      <c r="G35" s="31"/>
      <c r="H35" s="16"/>
      <c r="I35" s="17" t="s">
        <v>0</v>
      </c>
      <c r="J35" s="17">
        <f>ROUNDUP(J21/J33,1)</f>
        <v>18.600000000000001</v>
      </c>
      <c r="K35" s="49" t="s">
        <v>18</v>
      </c>
    </row>
    <row r="36" spans="1:11" ht="15" customHeight="1" x14ac:dyDescent="0.3">
      <c r="A36" s="6"/>
      <c r="B36" s="44"/>
      <c r="C36" s="31"/>
      <c r="D36" s="31"/>
      <c r="E36" s="31"/>
      <c r="F36" s="31"/>
      <c r="G36" s="31"/>
      <c r="H36" s="43"/>
      <c r="I36" s="31"/>
      <c r="J36" s="48">
        <f>J35*3600</f>
        <v>66960</v>
      </c>
      <c r="K36" s="11" t="s">
        <v>19</v>
      </c>
    </row>
    <row r="37" spans="1:11" ht="15" customHeight="1" thickBot="1" x14ac:dyDescent="0.35">
      <c r="A37" s="26"/>
      <c r="B37" s="2"/>
      <c r="C37" s="2"/>
      <c r="D37" s="2"/>
      <c r="E37" s="2"/>
      <c r="F37" s="2"/>
      <c r="G37" s="2"/>
      <c r="H37" s="2"/>
      <c r="I37" s="2"/>
      <c r="J37" s="2"/>
      <c r="K37" s="27"/>
    </row>
  </sheetData>
  <sheetProtection algorithmName="SHA-512" hashValue="6oi+T0D87BAjTCMMoiEPJBymePIXU74KFBAA8tuE/YwM+t3EKaDUG2KspMFcJaabj9d5XJdLMb6cdwk2UV2q0Q==" saltValue="okwZv/NWIGxfpz5kZv84Nw==" spinCount="100000" sheet="1" formatCells="0" formatColumns="0" formatRows="0" insertColumns="0" insertRows="0" insertHyperlinks="0" deleteColumns="0" deleteRows="0" selectLockedCells="1" sort="0" autoFilter="0" pivotTables="0" selectUnlockedCells="1"/>
  <mergeCells count="4">
    <mergeCell ref="B13:K13"/>
    <mergeCell ref="B28:D28"/>
    <mergeCell ref="A1:K1"/>
    <mergeCell ref="D10:G10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 xml:space="preserve">&amp;C&amp;14&amp;KC00000Người lập bảng: Lê Ngọc Tùng - 0989.198.358
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Tung le ngoc</dc:creator>
  <cp:lastModifiedBy>Tung le ngoc</cp:lastModifiedBy>
  <cp:lastPrinted>2026-07-07T23:47:54Z</cp:lastPrinted>
  <dcterms:created xsi:type="dcterms:W3CDTF">2026-07-07T05:19:11Z</dcterms:created>
  <dcterms:modified xsi:type="dcterms:W3CDTF">2026-07-07T23:48:03Z</dcterms:modified>
</cp:coreProperties>
</file>